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MR\2024\"/>
    </mc:Choice>
  </mc:AlternateContent>
  <xr:revisionPtr revIDLastSave="0" documentId="13_ncr:1_{C800BAD6-D97A-45F2-8B2E-1C70EB38AE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MR 2024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7" l="1"/>
  <c r="I23" i="17" s="1"/>
  <c r="H19" i="17"/>
  <c r="H23" i="17" s="1"/>
  <c r="G19" i="17"/>
  <c r="G23" i="17" s="1"/>
  <c r="F19" i="17"/>
  <c r="F23" i="17" s="1"/>
  <c r="F8" i="17"/>
  <c r="I8" i="17" s="1"/>
  <c r="F7" i="17"/>
  <c r="J7" i="17" s="1"/>
  <c r="F6" i="17"/>
  <c r="E6" i="17" s="1"/>
  <c r="F5" i="17"/>
  <c r="J5" i="17" s="1"/>
  <c r="D8" i="17" l="1"/>
  <c r="G8" i="17"/>
  <c r="C6" i="17"/>
  <c r="D6" i="17"/>
  <c r="G6" i="17"/>
  <c r="H6" i="17"/>
  <c r="J6" i="17"/>
  <c r="D7" i="17"/>
  <c r="E7" i="17"/>
  <c r="C5" i="17"/>
  <c r="D5" i="17"/>
  <c r="E5" i="17"/>
  <c r="E8" i="17"/>
  <c r="I6" i="17"/>
  <c r="C7" i="17"/>
  <c r="C8" i="17"/>
  <c r="J8" i="17"/>
  <c r="G7" i="17"/>
  <c r="I7" i="17"/>
  <c r="G5" i="17"/>
  <c r="H5" i="17"/>
  <c r="H8" i="17"/>
  <c r="I5" i="17"/>
  <c r="H7" i="17"/>
</calcChain>
</file>

<file path=xl/sharedStrings.xml><?xml version="1.0" encoding="utf-8"?>
<sst xmlns="http://schemas.openxmlformats.org/spreadsheetml/2006/main" count="29" uniqueCount="26">
  <si>
    <t>Effective Date</t>
  </si>
  <si>
    <t>Income Limits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</si>
  <si>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</si>
  <si>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</si>
  <si>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</si>
  <si>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</si>
  <si>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</si>
  <si>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</si>
  <si>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</si>
  <si>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</si>
  <si>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Maximum Rent Limits</t>
  </si>
  <si>
    <t>Studio</t>
  </si>
  <si>
    <t>1 Bedroom</t>
  </si>
  <si>
    <t>2 Bedroom</t>
  </si>
  <si>
    <t>3 Bedroom</t>
  </si>
  <si>
    <t>Maximum Gross Rents</t>
  </si>
  <si>
    <t>Apartment, High Rise</t>
  </si>
  <si>
    <t>Less Utility Allowances</t>
  </si>
  <si>
    <t>Max. Allowable Rents</t>
  </si>
  <si>
    <t>Duplex, Townhouse, Garden Apt.</t>
  </si>
  <si>
    <t>Single Family Detached</t>
  </si>
  <si>
    <t>HUD Area Median Income</t>
  </si>
  <si>
    <t>Enter the calculated Utility Allowance in the yellow section.</t>
  </si>
  <si>
    <t>Income Limits may be rounded to the nearest $50</t>
  </si>
  <si>
    <t>Initial Leasing</t>
  </si>
  <si>
    <t>Recertification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</si>
</sst>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%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9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0" fillId="0" borderId="1" xfId="0" applyBorder="1"/>
    <xf numFmtId="14" fontId="0" fillId="0" borderId="1" xfId="0" applyNumberFormat="1" applyBorder="1"/>
    <xf numFmtId="9" fontId="0" fillId="0" borderId="1" xfId="0" applyNumberFormat="1" applyBorder="1" applyAlignment="1">
      <alignment horizontal="right"/>
    </xf>
    <xf numFmtId="9" fontId="0" fillId="0" borderId="1" xfId="0" applyNumberForma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  <xf numFmtId="165" fontId="0" fillId="0" borderId="0" xfId="0" applyNumberFormat="1"/>
    <xf numFmtId="9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6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5BB48-BDAA-40C6-B341-451D0D89AC1F}">
  <dimension ref="A1:J32"/>
  <sheetViews>
    <sheetView tabSelected="1" view="pageLayout" zoomScale="90" zoomScaleNormal="100" zoomScalePageLayoutView="90" workbookViewId="0"/>
  </sheetViews>
  <sheetFormatPr defaultColWidth="9.140625" defaultRowHeight="12.75" x14ac:dyDescent="0.2"/>
  <cols>
    <col min="1" max="1" width="12.7109375" bestFit="1" customWidth="1"/>
    <col min="2" max="2" width="26.7109375" customWidth="1"/>
    <col min="3" max="10" width="10.28515625" customWidth="1"/>
  </cols>
  <sheetData>
    <row r="1" spans="1:10" x14ac:dyDescent="0.2">
      <c r="A1" s="5"/>
      <c r="B1" s="3" t="s">
        <v>21</v>
      </c>
      <c r="C1" s="4">
        <v>180500</v>
      </c>
      <c r="D1" s="5"/>
      <c r="E1" s="5" t="s">
        <v>0</v>
      </c>
      <c r="F1" s="5"/>
      <c r="G1" s="6">
        <v>45385</v>
      </c>
      <c r="H1" s="5"/>
      <c r="I1" s="5"/>
      <c r="J1" s="5"/>
    </row>
    <row r="2" spans="1:10" x14ac:dyDescent="0.2">
      <c r="A2" s="5"/>
      <c r="B2" s="3"/>
      <c r="C2" s="4"/>
      <c r="D2" s="5"/>
      <c r="E2" s="5"/>
      <c r="F2" s="6"/>
      <c r="G2" s="5"/>
      <c r="H2" s="5"/>
      <c r="I2" s="5"/>
      <c r="J2" s="5"/>
    </row>
    <row r="3" spans="1:10" s="1" customFormat="1" x14ac:dyDescent="0.2">
      <c r="A3" s="8"/>
      <c r="B3" s="7"/>
      <c r="C3" s="8">
        <v>0.7</v>
      </c>
      <c r="D3" s="8">
        <v>0.8</v>
      </c>
      <c r="E3" s="8">
        <v>0.9</v>
      </c>
      <c r="F3" s="8">
        <v>1</v>
      </c>
      <c r="G3" s="8">
        <v>1.08</v>
      </c>
      <c r="H3" s="8">
        <v>1.1599999999999999</v>
      </c>
      <c r="I3" s="8">
        <v>1.24</v>
      </c>
      <c r="J3" s="8">
        <v>1.32</v>
      </c>
    </row>
    <row r="4" spans="1:10" x14ac:dyDescent="0.2">
      <c r="A4" s="5"/>
      <c r="B4" s="3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</row>
    <row r="5" spans="1:10" x14ac:dyDescent="0.2">
      <c r="A5" s="5"/>
      <c r="B5" s="7">
        <v>0.3</v>
      </c>
      <c r="C5" s="4">
        <f>F5*70%</f>
        <v>37905</v>
      </c>
      <c r="D5" s="4">
        <f>F5*$D$3</f>
        <v>43320</v>
      </c>
      <c r="E5" s="4">
        <f>F5*$E$3</f>
        <v>48735</v>
      </c>
      <c r="F5" s="4">
        <f>$C$1*B5</f>
        <v>54150</v>
      </c>
      <c r="G5" s="4">
        <f>F5*$G$3</f>
        <v>58482.000000000007</v>
      </c>
      <c r="H5" s="4">
        <f>F5*$H$3</f>
        <v>62813.999999999993</v>
      </c>
      <c r="I5" s="4">
        <f>F5*$I$3</f>
        <v>67146</v>
      </c>
      <c r="J5" s="4">
        <f>F5*$J$3</f>
        <v>71478</v>
      </c>
    </row>
    <row r="6" spans="1:10" x14ac:dyDescent="0.2">
      <c r="A6" s="17" t="s">
        <v>24</v>
      </c>
      <c r="B6" s="16">
        <v>0.5</v>
      </c>
      <c r="C6" s="18">
        <f>F6*70%</f>
        <v>63174.999999999993</v>
      </c>
      <c r="D6" s="18">
        <f>F6*$D$3</f>
        <v>72200</v>
      </c>
      <c r="E6" s="18">
        <f>F6*$E$3</f>
        <v>81225</v>
      </c>
      <c r="F6" s="18">
        <f>$C$1*B6</f>
        <v>90250</v>
      </c>
      <c r="G6" s="18">
        <f>F6*$G$3</f>
        <v>97470</v>
      </c>
      <c r="H6" s="18">
        <f>F6*$H$3</f>
        <v>104690</v>
      </c>
      <c r="I6" s="18">
        <f>F6*$I$3</f>
        <v>111910</v>
      </c>
      <c r="J6" s="18">
        <f>F6*$J$3</f>
        <v>119130</v>
      </c>
    </row>
    <row r="7" spans="1:10" x14ac:dyDescent="0.2">
      <c r="A7" s="5" t="s">
        <v>25</v>
      </c>
      <c r="B7" s="8">
        <v>0.6</v>
      </c>
      <c r="C7" s="4">
        <f>F7*70%</f>
        <v>75810</v>
      </c>
      <c r="D7" s="4">
        <f>F7*$D$3</f>
        <v>86640</v>
      </c>
      <c r="E7" s="4">
        <f>F7*$E$3</f>
        <v>97470</v>
      </c>
      <c r="F7" s="4">
        <f>$C$1*B7</f>
        <v>108300</v>
      </c>
      <c r="G7" s="4">
        <f>F7*$G$3</f>
        <v>116964.00000000001</v>
      </c>
      <c r="H7" s="4">
        <f>F7*$H$3</f>
        <v>125627.99999999999</v>
      </c>
      <c r="I7" s="4">
        <f>F7*$I$3</f>
        <v>134292</v>
      </c>
      <c r="J7" s="4">
        <f>F7*$J$3</f>
        <v>142956</v>
      </c>
    </row>
    <row r="8" spans="1:10" x14ac:dyDescent="0.2">
      <c r="A8" s="5" t="s">
        <v>25</v>
      </c>
      <c r="B8" s="8">
        <v>0.8</v>
      </c>
      <c r="C8" s="4">
        <f>F8*70%</f>
        <v>101080</v>
      </c>
      <c r="D8" s="4">
        <f>F8*$D$3</f>
        <v>115520</v>
      </c>
      <c r="E8" s="4">
        <f>F8*$E$3</f>
        <v>129960</v>
      </c>
      <c r="F8" s="4">
        <f>$C$1*B8</f>
        <v>144400</v>
      </c>
      <c r="G8" s="4">
        <f>F8*$G$3</f>
        <v>155952</v>
      </c>
      <c r="H8" s="4">
        <f>F8*$H$3</f>
        <v>167504</v>
      </c>
      <c r="I8" s="4">
        <f>F8*$I$3</f>
        <v>179056</v>
      </c>
      <c r="J8" s="4">
        <f>F8*$J$3</f>
        <v>190608</v>
      </c>
    </row>
    <row r="9" spans="1:10" x14ac:dyDescent="0.2">
      <c r="B9" s="13"/>
      <c r="C9" s="12"/>
      <c r="D9" s="12"/>
      <c r="E9" s="12"/>
      <c r="F9" s="12"/>
      <c r="G9" s="12"/>
      <c r="H9" s="12"/>
      <c r="I9" s="12"/>
      <c r="J9" s="12"/>
    </row>
    <row r="10" spans="1:10" x14ac:dyDescent="0.2">
      <c r="B10" s="13"/>
      <c r="C10" s="15"/>
      <c r="D10" s="15"/>
      <c r="E10" s="15"/>
      <c r="F10" s="15"/>
      <c r="G10" s="15"/>
      <c r="H10" s="15"/>
      <c r="I10" s="15"/>
      <c r="J10" s="15"/>
    </row>
    <row r="11" spans="1:10" x14ac:dyDescent="0.2">
      <c r="B11" s="13"/>
      <c r="C11" s="15"/>
      <c r="D11" s="15"/>
      <c r="E11" s="15"/>
      <c r="F11" s="15"/>
      <c r="G11" s="15"/>
      <c r="H11" s="15"/>
      <c r="I11" s="15"/>
      <c r="J11" s="15"/>
    </row>
    <row r="12" spans="1:10" x14ac:dyDescent="0.2">
      <c r="B12" s="13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B13" s="13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B14" s="14" t="s">
        <v>23</v>
      </c>
      <c r="C14" s="12"/>
      <c r="D14" s="12"/>
      <c r="E14" s="12"/>
      <c r="F14" s="12"/>
      <c r="G14" s="12"/>
      <c r="H14" s="12"/>
      <c r="I14" s="12"/>
      <c r="J14" s="12"/>
    </row>
    <row r="15" spans="1:10" x14ac:dyDescent="0.2">
      <c r="B15" s="10"/>
    </row>
    <row r="16" spans="1:10" x14ac:dyDescent="0.2">
      <c r="B16" s="11" t="s">
        <v>22</v>
      </c>
    </row>
    <row r="17" spans="2:9" x14ac:dyDescent="0.2">
      <c r="B17" s="11"/>
    </row>
    <row r="18" spans="2:9" x14ac:dyDescent="0.2">
      <c r="B18" s="3" t="s">
        <v>10</v>
      </c>
      <c r="C18" s="5"/>
      <c r="D18" s="5"/>
      <c r="E18" s="16">
        <v>0.5</v>
      </c>
      <c r="F18" s="5" t="s">
        <v>11</v>
      </c>
      <c r="G18" s="5" t="s">
        <v>12</v>
      </c>
      <c r="H18" s="5" t="s">
        <v>13</v>
      </c>
      <c r="I18" s="5" t="s">
        <v>14</v>
      </c>
    </row>
    <row r="19" spans="2:9" x14ac:dyDescent="0.2">
      <c r="B19" s="3"/>
      <c r="C19" s="5"/>
      <c r="D19" s="5" t="s">
        <v>15</v>
      </c>
      <c r="E19" s="5"/>
      <c r="F19" s="4">
        <f>(((($C$1*63%)*E18))/12)*0.3</f>
        <v>1421.4375</v>
      </c>
      <c r="G19" s="4">
        <f>(((($C$1*75%)*E18))/12)*0.3</f>
        <v>1692.1875</v>
      </c>
      <c r="H19" s="4">
        <f>(((($C$1*90%)*E18))/12)*0.3</f>
        <v>2030.625</v>
      </c>
      <c r="I19" s="4">
        <f>(((($C$1*104%)*E18))/12)*0.3</f>
        <v>2346.5</v>
      </c>
    </row>
    <row r="20" spans="2:9" x14ac:dyDescent="0.2">
      <c r="B20" s="3" t="s">
        <v>16</v>
      </c>
      <c r="C20" s="6"/>
      <c r="D20" s="5" t="s">
        <v>17</v>
      </c>
      <c r="E20" s="5"/>
      <c r="F20" s="2"/>
      <c r="G20" s="2"/>
      <c r="H20" s="2"/>
      <c r="I20" s="2"/>
    </row>
    <row r="21" spans="2:9" x14ac:dyDescent="0.2">
      <c r="B21" s="9" t="s">
        <v>19</v>
      </c>
      <c r="C21" s="6"/>
      <c r="D21" s="5" t="s">
        <v>17</v>
      </c>
      <c r="E21" s="5"/>
      <c r="F21" s="2"/>
      <c r="G21" s="2"/>
      <c r="H21" s="2"/>
      <c r="I21" s="2"/>
    </row>
    <row r="22" spans="2:9" x14ac:dyDescent="0.2">
      <c r="B22" s="9" t="s">
        <v>20</v>
      </c>
      <c r="C22" s="6"/>
      <c r="D22" s="5" t="s">
        <v>17</v>
      </c>
      <c r="E22" s="5"/>
      <c r="F22" s="2"/>
      <c r="G22" s="2"/>
      <c r="H22" s="2"/>
      <c r="I22" s="2"/>
    </row>
    <row r="23" spans="2:9" x14ac:dyDescent="0.2">
      <c r="B23" s="3"/>
      <c r="C23" s="5"/>
      <c r="D23" s="5" t="s">
        <v>18</v>
      </c>
      <c r="E23" s="5"/>
      <c r="F23" s="4">
        <f>F19-F20-F21-F22</f>
        <v>1421.4375</v>
      </c>
      <c r="G23" s="4">
        <f>G19-G20-G21-G22</f>
        <v>1692.1875</v>
      </c>
      <c r="H23" s="4">
        <f>H19-H20-H21-H22</f>
        <v>2030.625</v>
      </c>
      <c r="I23" s="4">
        <f>I19-I20-I21-I22</f>
        <v>2346.5</v>
      </c>
    </row>
    <row r="26" spans="2:9" x14ac:dyDescent="0.2">
      <c r="B26" s="11"/>
    </row>
    <row r="29" spans="2:9" x14ac:dyDescent="0.2">
      <c r="E29" s="1"/>
    </row>
    <row r="31" spans="2:9" x14ac:dyDescent="0.2">
      <c r="G31" s="19"/>
    </row>
    <row r="32" spans="2:9" s="1" customFormat="1" x14ac:dyDescent="0.2"/>
  </sheetData>
  <pageMargins left="0.75" right="0.75" top="1" bottom="1" header="0.5" footer="0.5"/>
  <pageSetup orientation="landscape" horizontalDpi="4294967294" verticalDpi="4294967294" r:id="rId1"/>
  <headerFooter alignWithMargins="0">
    <oddHeader>&amp;CCity of Stamford
Below Market Rate (BMR) Rental Program - 2024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BMR 2024</vt:lpstr>
    </vt:vector>
  </TitlesOfParts>
  <Company>City of Stamford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Larson</dc:creator>
  <cp:lastModifiedBy>Gordon, Emily</cp:lastModifiedBy>
  <cp:lastPrinted>2018-04-10T17:33:50Z</cp:lastPrinted>
  <dcterms:created xsi:type="dcterms:W3CDTF">2013-03-19T14:27:08Z</dcterms:created>
  <dcterms:modified xsi:type="dcterms:W3CDTF">2024-04-02T14:57:00Z</dcterms:modified>
</cp:coreProperties>
</file>